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20112" windowHeight="8760" activeTab="1"/>
  </bookViews>
  <sheets>
    <sheet name="Sheet1" sheetId="1" r:id="rId1"/>
    <sheet name="Road" sheetId="2" r:id="rId2"/>
    <sheet name="Sheet3" sheetId="3" r:id="rId3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<sst xmlns="http://schemas.openxmlformats.org/spreadsheetml/2006/main" count="121" uniqueCount="97">
  <si>
    <t xml:space="preserve"> 2009-2010 </t>
  </si>
  <si>
    <t xml:space="preserve"> 2010-2011 </t>
  </si>
  <si>
    <t xml:space="preserve"> 2011-2012 </t>
  </si>
  <si>
    <t xml:space="preserve"> Prior Year </t>
  </si>
  <si>
    <t xml:space="preserve">  Estimated Actual </t>
  </si>
  <si>
    <t>REVENUE</t>
  </si>
  <si>
    <t xml:space="preserve"> Actual </t>
  </si>
  <si>
    <t>402 Taxes</t>
  </si>
  <si>
    <t>411 Deliquent Property Taxes</t>
  </si>
  <si>
    <t xml:space="preserve"> $-   </t>
  </si>
  <si>
    <t>435 Mobile Home Tax</t>
  </si>
  <si>
    <t>447 Tax Administration Fee</t>
  </si>
  <si>
    <t>477 Zoning Permits</t>
  </si>
  <si>
    <t>478 Variance Fees</t>
  </si>
  <si>
    <t>574 State Revenue Sharing</t>
  </si>
  <si>
    <t>575 St of MI Metro Monies</t>
  </si>
  <si>
    <t>664 Interest</t>
  </si>
  <si>
    <t>665 Extra Permit Fund Interest</t>
  </si>
  <si>
    <t>667 Hall rent</t>
  </si>
  <si>
    <t>671 Misc Income</t>
  </si>
  <si>
    <t>676 Election Reimbursement</t>
  </si>
  <si>
    <t>677 Fire run reimbursement</t>
  </si>
  <si>
    <t>Total Revenue and Other Sources</t>
  </si>
  <si>
    <t>EXPENDITURES</t>
  </si>
  <si>
    <t>Community Development</t>
  </si>
  <si>
    <t>263 Twp Matching FICA</t>
  </si>
  <si>
    <t>871 Workers Comp Insurance</t>
  </si>
  <si>
    <t>809 PC Professional Fees</t>
  </si>
  <si>
    <t>965 PC Conference/Training</t>
  </si>
  <si>
    <t>706 PC Salaries</t>
  </si>
  <si>
    <t>726 PC Supplies</t>
  </si>
  <si>
    <t>810 Planner Fees</t>
  </si>
  <si>
    <t>Total Community Development</t>
  </si>
  <si>
    <t>Township Board</t>
  </si>
  <si>
    <t>706 Trustees Salary</t>
  </si>
  <si>
    <t>706 Supervisor Salary</t>
  </si>
  <si>
    <t>705 Deputy Clerk</t>
  </si>
  <si>
    <t>706 Clerk Salary</t>
  </si>
  <si>
    <t>247-706 Board of Review</t>
  </si>
  <si>
    <t>253-705 Deputy Treasurer</t>
  </si>
  <si>
    <t>253-706 Treasurer Salary</t>
  </si>
  <si>
    <t>257-801 Assessing Contract</t>
  </si>
  <si>
    <t>262-706 Election Wages</t>
  </si>
  <si>
    <t>262-726 Election Supplies</t>
  </si>
  <si>
    <t>263-726 Office Supplies</t>
  </si>
  <si>
    <t>263-900 Printing/Newsletter</t>
  </si>
  <si>
    <t>263-955 Dues/Memberships</t>
  </si>
  <si>
    <t>263-965 Other General Gov/Conf</t>
  </si>
  <si>
    <t>Town Hall</t>
  </si>
  <si>
    <t>706 Manager Salary</t>
  </si>
  <si>
    <t>727 Cleaning Supplies</t>
  </si>
  <si>
    <t>806 Mowing/Snow Plowing</t>
  </si>
  <si>
    <t>850 Phone</t>
  </si>
  <si>
    <t>915 Hall Insurance</t>
  </si>
  <si>
    <t>920 Electric</t>
  </si>
  <si>
    <t>921 Gas</t>
  </si>
  <si>
    <t>930 Repairs/Other</t>
  </si>
  <si>
    <t>266-806 Legal-Atty Fees</t>
  </si>
  <si>
    <t>266-808 Audit</t>
  </si>
  <si>
    <t>246-807 Cemetery</t>
  </si>
  <si>
    <t>Total General Govt</t>
  </si>
  <si>
    <t>Public Safety</t>
  </si>
  <si>
    <t>304-706 Ordinance Enfor Salary</t>
  </si>
  <si>
    <t>305-706 Zoning Bd of Appeals</t>
  </si>
  <si>
    <t>306-706 Zoning Inspector Salary</t>
  </si>
  <si>
    <t>336-805 Fire Billing Clerk</t>
  </si>
  <si>
    <t>336-808 Fire Contract</t>
  </si>
  <si>
    <t>Total Public Safety</t>
  </si>
  <si>
    <t>Public Works</t>
  </si>
  <si>
    <t>201-446 Rd Comm Contract</t>
  </si>
  <si>
    <t>226-521 Dumpster</t>
  </si>
  <si>
    <t>801-445 Drain Fees</t>
  </si>
  <si>
    <t>101-965 prior year tax refund expense</t>
  </si>
  <si>
    <t>Total Public Works</t>
  </si>
  <si>
    <t>Total Expense</t>
  </si>
  <si>
    <t>Net Ordinary Income</t>
  </si>
  <si>
    <t>Net Income</t>
  </si>
  <si>
    <t>Beginning Fund Balance</t>
  </si>
  <si>
    <t>Ending Fund Balance</t>
  </si>
  <si>
    <t>2012-2013</t>
  </si>
  <si>
    <t>Proposed</t>
  </si>
  <si>
    <t>Prior Year</t>
  </si>
  <si>
    <t>Actual</t>
  </si>
  <si>
    <t>6560 payroll expenses</t>
  </si>
  <si>
    <t>101-965 Prior year tax refund exp.</t>
  </si>
  <si>
    <t>Road Commission</t>
  </si>
  <si>
    <t>Gravel</t>
  </si>
  <si>
    <t>Budget</t>
  </si>
  <si>
    <t>2019-2020</t>
  </si>
  <si>
    <t>2020-2021</t>
  </si>
  <si>
    <t>General Fund</t>
  </si>
  <si>
    <t>2021-2022</t>
  </si>
  <si>
    <t>Estimated</t>
  </si>
  <si>
    <t>2022-2023</t>
  </si>
  <si>
    <t>2023-2024</t>
  </si>
  <si>
    <t>transfer to general fund</t>
  </si>
  <si>
    <t>2024-2025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</si>
</sst>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.0"/>
    <numFmt numFmtId="166" formatCode="#,##0.0"/>
    <numFmt numFmtId="167" formatCode="[$-409]dddd\,\ mmmm\ dd\,\ yyyy"/>
    <numFmt numFmtId="168" formatCode="[$-409]h:mm:ss\ AM/PM"/>
    <numFmt numFmtId="169" formatCode="&quot;$&quot;#,##0.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8" fontId="0" fillId="0" borderId="0" xfId="0" applyNumberFormat="1" applyAlignment="1">
      <alignment horizontal="right"/>
    </xf>
    <xf numFmtId="44" fontId="0" fillId="0" borderId="0" xfId="44" applyFont="1" applyAlignment="1">
      <alignment horizontal="right"/>
    </xf>
    <xf numFmtId="7" fontId="0" fillId="0" borderId="0" xfId="44" applyNumberFormat="1" applyFont="1" applyAlignment="1">
      <alignment horizontal="right"/>
    </xf>
    <xf numFmtId="2" fontId="0" fillId="0" borderId="0" xfId="0" applyNumberFormat="1" applyAlignment="1">
      <alignment horizontal="right"/>
    </xf>
    <xf numFmtId="44" fontId="0" fillId="0" borderId="0" xfId="0" applyNumberFormat="1" applyAlignment="1">
      <alignment horizontal="right"/>
    </xf>
    <xf numFmtId="44" fontId="0" fillId="0" borderId="0" xfId="44" applyNumberFormat="1" applyFont="1" applyAlignment="1">
      <alignment horizontal="right"/>
    </xf>
    <xf numFmtId="8" fontId="0" fillId="0" borderId="0" xfId="0" applyNumberFormat="1" applyAlignment="1">
      <alignment/>
    </xf>
    <xf numFmtId="8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8" fontId="0" fillId="0" borderId="0" xfId="0" applyNumberFormat="1" applyFont="1" applyFill="1" applyAlignment="1">
      <alignment horizontal="right"/>
    </xf>
    <xf numFmtId="8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69" fontId="0" fillId="0" borderId="0" xfId="0" applyNumberFormat="1" applyFill="1" applyAlignment="1">
      <alignment/>
    </xf>
    <xf numFmtId="8" fontId="0" fillId="0" borderId="0" xfId="44" applyNumberFormat="1" applyFont="1" applyFill="1" applyAlignment="1">
      <alignment horizontal="right"/>
    </xf>
    <xf numFmtId="44" fontId="0" fillId="0" borderId="0" xfId="0" applyNumberFormat="1" applyFill="1" applyAlignment="1">
      <alignment/>
    </xf>
    <xf numFmtId="0" fontId="1" fillId="0" borderId="0" xfId="0" applyFont="1" applyAlignment="1">
      <alignment/>
    </xf>
    <xf numFmtId="8" fontId="1" fillId="0" borderId="0" xfId="0" applyNumberFormat="1" applyFont="1" applyFill="1" applyAlignment="1">
      <alignment horizontal="right"/>
    </xf>
    <xf numFmtId="169" fontId="1" fillId="0" borderId="0" xfId="0" applyNumberFormat="1" applyFont="1" applyFill="1" applyAlignment="1">
      <alignment/>
    </xf>
    <xf numFmtId="44" fontId="0" fillId="0" borderId="0" xfId="0" applyNumberFormat="1" applyAlignment="1">
      <alignment/>
    </xf>
    <xf numFmtId="41" fontId="0" fillId="0" borderId="0" xfId="0" applyNumberFormat="1" applyAlignment="1">
      <alignment/>
    </xf>
    <xf numFmtId="6" fontId="0" fillId="0" borderId="0" xfId="0" applyNumberFormat="1" applyAlignment="1">
      <alignment/>
    </xf>
    <xf numFmtId="169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9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28.28125" style="0" customWidth="1"/>
    <col min="2" max="2" width="14.28125" style="1" customWidth="1"/>
    <col min="3" max="4" width="17.28125" style="1" customWidth="1"/>
    <col min="5" max="5" width="15.140625" style="0" customWidth="1"/>
    <col min="6" max="6" width="14.7109375" style="1" customWidth="1"/>
  </cols>
  <sheetData>
    <row r="1" spans="2:6" ht="12.75">
      <c r="B1" s="1" t="s">
        <v>0</v>
      </c>
      <c r="C1" s="1" t="s">
        <v>1</v>
      </c>
      <c r="D1" s="1" t="s">
        <v>2</v>
      </c>
      <c r="F1" s="1" t="s">
        <v>79</v>
      </c>
    </row>
    <row r="2" spans="2:6" ht="12.75">
      <c r="B2" s="1" t="s">
        <v>3</v>
      </c>
      <c r="C2" s="1" t="s">
        <v>81</v>
      </c>
      <c r="D2" s="1" t="s">
        <v>4</v>
      </c>
      <c r="F2" s="1" t="s">
        <v>80</v>
      </c>
    </row>
    <row r="3" spans="1:3" ht="12.75">
      <c r="A3" t="s">
        <v>5</v>
      </c>
      <c r="B3" s="1" t="s">
        <v>6</v>
      </c>
      <c r="C3" s="1" t="s">
        <v>82</v>
      </c>
    </row>
    <row r="5" spans="1:6" ht="12.75">
      <c r="A5" t="s">
        <v>7</v>
      </c>
      <c r="B5" s="2">
        <v>89719.32</v>
      </c>
      <c r="C5" s="2">
        <v>91586.19</v>
      </c>
      <c r="D5" s="2">
        <v>85210.32</v>
      </c>
      <c r="F5" s="2">
        <v>82000</v>
      </c>
    </row>
    <row r="6" spans="1:6" ht="12.75">
      <c r="A6" t="s">
        <v>8</v>
      </c>
      <c r="B6" s="2">
        <v>3843.53</v>
      </c>
      <c r="C6" s="2">
        <v>3513.19</v>
      </c>
      <c r="D6" s="1">
        <v>7113.72</v>
      </c>
      <c r="F6" s="1">
        <v>0</v>
      </c>
    </row>
    <row r="7" spans="1:6" ht="12.75">
      <c r="A7" t="s">
        <v>10</v>
      </c>
      <c r="B7" s="2">
        <v>-30.5</v>
      </c>
      <c r="C7" s="2">
        <v>-57.5</v>
      </c>
      <c r="D7" s="2">
        <v>-690</v>
      </c>
      <c r="F7" s="2">
        <v>100</v>
      </c>
    </row>
    <row r="8" spans="1:6" ht="12.75">
      <c r="A8" t="s">
        <v>11</v>
      </c>
      <c r="B8" s="2">
        <v>30914.57</v>
      </c>
      <c r="C8" s="2">
        <v>30674.2</v>
      </c>
      <c r="D8" s="2">
        <v>35099.36</v>
      </c>
      <c r="F8" s="2">
        <v>25000</v>
      </c>
    </row>
    <row r="9" spans="1:6" ht="12.75">
      <c r="A9" t="s">
        <v>12</v>
      </c>
      <c r="B9" s="2">
        <v>585</v>
      </c>
      <c r="C9" s="2">
        <v>3975</v>
      </c>
      <c r="D9" s="2">
        <v>952.5</v>
      </c>
      <c r="F9" s="2">
        <v>500</v>
      </c>
    </row>
    <row r="10" spans="1:6" ht="12.75">
      <c r="A10" t="s">
        <v>13</v>
      </c>
      <c r="B10" s="2">
        <v>400</v>
      </c>
      <c r="C10" s="2">
        <v>500</v>
      </c>
      <c r="D10" s="2">
        <v>100</v>
      </c>
      <c r="F10" s="2">
        <v>500</v>
      </c>
    </row>
    <row r="11" spans="1:6" ht="12.75">
      <c r="A11" t="s">
        <v>14</v>
      </c>
      <c r="B11" s="2">
        <v>95778</v>
      </c>
      <c r="C11" s="2">
        <v>101327</v>
      </c>
      <c r="D11" s="2">
        <v>81805</v>
      </c>
      <c r="F11" s="2">
        <v>98000</v>
      </c>
    </row>
    <row r="12" spans="1:6" ht="12.75">
      <c r="A12" t="s">
        <v>15</v>
      </c>
      <c r="B12" s="2">
        <v>3627.55</v>
      </c>
      <c r="C12" s="2">
        <v>3705.5</v>
      </c>
      <c r="D12" s="2">
        <v>3396.27</v>
      </c>
      <c r="F12" s="2">
        <v>3500</v>
      </c>
    </row>
    <row r="13" spans="1:6" ht="12.75">
      <c r="A13" t="s">
        <v>16</v>
      </c>
      <c r="B13" s="2">
        <v>3324.01</v>
      </c>
      <c r="C13" s="2">
        <v>2056.81</v>
      </c>
      <c r="D13" s="2">
        <v>1280.02</v>
      </c>
      <c r="F13" s="2">
        <v>1200</v>
      </c>
    </row>
    <row r="14" spans="1:6" ht="12.75">
      <c r="A14" t="s">
        <v>17</v>
      </c>
      <c r="B14" s="2">
        <v>843.21</v>
      </c>
      <c r="C14" s="1">
        <v>0</v>
      </c>
      <c r="D14" s="1" t="s">
        <v>9</v>
      </c>
      <c r="F14" s="2">
        <v>0</v>
      </c>
    </row>
    <row r="15" spans="1:6" ht="12.75">
      <c r="A15" t="s">
        <v>18</v>
      </c>
      <c r="B15" s="2">
        <v>3170</v>
      </c>
      <c r="C15" s="2">
        <v>5240</v>
      </c>
      <c r="D15" s="2">
        <v>3240</v>
      </c>
      <c r="F15" s="2">
        <v>3000</v>
      </c>
    </row>
    <row r="16" spans="1:6" ht="12.75">
      <c r="A16" t="s">
        <v>19</v>
      </c>
      <c r="B16" s="2">
        <v>17061.14</v>
      </c>
      <c r="C16" s="2">
        <v>398.6</v>
      </c>
      <c r="D16" s="2">
        <v>514.53</v>
      </c>
      <c r="F16" s="2">
        <v>500</v>
      </c>
    </row>
    <row r="17" spans="1:6" ht="12.75">
      <c r="A17" t="s">
        <v>20</v>
      </c>
      <c r="B17" s="2">
        <v>3127.89</v>
      </c>
      <c r="C17" s="2">
        <v>74.05</v>
      </c>
      <c r="D17" s="1">
        <v>2072.98</v>
      </c>
      <c r="F17" s="2">
        <v>0</v>
      </c>
    </row>
    <row r="18" spans="1:6" ht="12.75">
      <c r="A18" t="s">
        <v>21</v>
      </c>
      <c r="B18" s="2">
        <v>18715</v>
      </c>
      <c r="C18" s="2">
        <v>19587.89</v>
      </c>
      <c r="D18" s="2">
        <v>10540.86</v>
      </c>
      <c r="F18" s="2">
        <v>12000</v>
      </c>
    </row>
    <row r="20" spans="1:6" ht="12.75">
      <c r="A20" t="s">
        <v>22</v>
      </c>
      <c r="B20" s="2">
        <v>271078.72</v>
      </c>
      <c r="C20" s="2">
        <f>SUM(C5:C19)</f>
        <v>262580.93</v>
      </c>
      <c r="D20" s="2">
        <f>SUM(D5:D19)</f>
        <v>230635.56</v>
      </c>
      <c r="F20" s="2">
        <f>SUM(F5:F19)</f>
        <v>226300</v>
      </c>
    </row>
    <row r="21" ht="12.75">
      <c r="C21" s="2"/>
    </row>
    <row r="23" ht="12.75">
      <c r="A23" t="s">
        <v>23</v>
      </c>
    </row>
    <row r="24" ht="12.75">
      <c r="A24" t="s">
        <v>24</v>
      </c>
    </row>
    <row r="26" spans="1:6" ht="12.75">
      <c r="A26" t="s">
        <v>25</v>
      </c>
      <c r="B26" s="2">
        <v>5094.51</v>
      </c>
      <c r="C26" s="2">
        <v>5479.74</v>
      </c>
      <c r="D26" s="2">
        <v>4855.98</v>
      </c>
      <c r="F26" s="2">
        <v>5500</v>
      </c>
    </row>
    <row r="27" spans="1:6" ht="12.75">
      <c r="A27" t="s">
        <v>26</v>
      </c>
      <c r="B27" s="2">
        <v>1016</v>
      </c>
      <c r="C27" s="2">
        <v>1010</v>
      </c>
      <c r="D27" s="2">
        <v>1021</v>
      </c>
      <c r="F27" s="2">
        <v>1100</v>
      </c>
    </row>
    <row r="28" spans="2:6" ht="12.75">
      <c r="B28" s="2">
        <v>6110.51</v>
      </c>
      <c r="C28" s="2">
        <v>6489.74</v>
      </c>
      <c r="D28" s="2">
        <f>SUM(D26:D27)</f>
        <v>5876.98</v>
      </c>
      <c r="F28" s="2">
        <f>SUM(F26:F27)</f>
        <v>6600</v>
      </c>
    </row>
    <row r="31" spans="1:6" ht="12.75">
      <c r="A31" t="s">
        <v>27</v>
      </c>
      <c r="B31" s="2">
        <v>2551.75</v>
      </c>
      <c r="C31" s="2">
        <v>941</v>
      </c>
      <c r="D31" s="2">
        <v>2058.5</v>
      </c>
      <c r="F31" s="2">
        <v>2000</v>
      </c>
    </row>
    <row r="32" spans="1:6" ht="12.75">
      <c r="A32" t="s">
        <v>28</v>
      </c>
      <c r="B32" s="2">
        <v>110</v>
      </c>
      <c r="C32" s="1" t="s">
        <v>9</v>
      </c>
      <c r="D32" s="2">
        <v>0</v>
      </c>
      <c r="F32" s="2">
        <v>200</v>
      </c>
    </row>
    <row r="33" spans="1:6" ht="12.75">
      <c r="A33" t="s">
        <v>29</v>
      </c>
      <c r="B33" s="2">
        <v>8100</v>
      </c>
      <c r="C33" s="2">
        <v>7750</v>
      </c>
      <c r="D33" s="2">
        <v>6650</v>
      </c>
      <c r="F33" s="2">
        <v>9000</v>
      </c>
    </row>
    <row r="34" spans="1:6" ht="12.75">
      <c r="A34" t="s">
        <v>30</v>
      </c>
      <c r="B34" s="2">
        <v>190.74</v>
      </c>
      <c r="C34" s="2">
        <v>179.1</v>
      </c>
      <c r="D34" s="2">
        <v>0</v>
      </c>
      <c r="F34" s="2">
        <v>500</v>
      </c>
    </row>
    <row r="35" spans="1:6" ht="12.75">
      <c r="A35" t="s">
        <v>31</v>
      </c>
      <c r="B35" s="2">
        <v>6127.5</v>
      </c>
      <c r="C35" s="2">
        <v>8493.65</v>
      </c>
      <c r="D35" s="2">
        <v>4907.5</v>
      </c>
      <c r="F35" s="2">
        <v>9000</v>
      </c>
    </row>
    <row r="36" spans="1:6" ht="12.75">
      <c r="A36" t="s">
        <v>32</v>
      </c>
      <c r="B36" s="2">
        <v>17079.99</v>
      </c>
      <c r="C36" s="2">
        <f>SUM(C31:C35)</f>
        <v>17363.75</v>
      </c>
      <c r="D36" s="2">
        <f>SUM(D31:D35)</f>
        <v>13616</v>
      </c>
      <c r="F36" s="2">
        <f>SUM(F31:F35)</f>
        <v>20700</v>
      </c>
    </row>
    <row r="38" ht="12.75">
      <c r="A38" t="s">
        <v>33</v>
      </c>
    </row>
    <row r="39" spans="1:6" ht="12.75">
      <c r="A39" t="s">
        <v>34</v>
      </c>
      <c r="B39" s="2">
        <v>2875</v>
      </c>
      <c r="C39" s="2">
        <v>3000</v>
      </c>
      <c r="D39" s="2">
        <v>3250</v>
      </c>
      <c r="F39" s="2">
        <v>3500</v>
      </c>
    </row>
    <row r="40" spans="1:6" ht="12.75">
      <c r="A40" t="s">
        <v>35</v>
      </c>
      <c r="B40" s="2">
        <v>15000</v>
      </c>
      <c r="C40" s="2">
        <v>15000</v>
      </c>
      <c r="D40" s="2">
        <v>14208.37</v>
      </c>
      <c r="F40" s="2">
        <v>16000</v>
      </c>
    </row>
    <row r="41" spans="1:6" ht="12.75">
      <c r="A41" t="s">
        <v>36</v>
      </c>
      <c r="B41" s="2">
        <v>80</v>
      </c>
      <c r="C41" s="3">
        <v>-40</v>
      </c>
      <c r="D41" s="2">
        <v>0</v>
      </c>
      <c r="F41" s="2">
        <v>200</v>
      </c>
    </row>
    <row r="42" spans="1:6" ht="12.75">
      <c r="A42" t="s">
        <v>37</v>
      </c>
      <c r="B42" s="2">
        <v>16000</v>
      </c>
      <c r="C42" s="2">
        <v>16000</v>
      </c>
      <c r="D42" s="2">
        <v>14666.63</v>
      </c>
      <c r="F42" s="2">
        <v>16000</v>
      </c>
    </row>
    <row r="43" spans="1:6" ht="12.75">
      <c r="A43" t="s">
        <v>38</v>
      </c>
      <c r="B43" s="2">
        <v>470</v>
      </c>
      <c r="C43" s="2">
        <v>755</v>
      </c>
      <c r="D43" s="2">
        <v>620</v>
      </c>
      <c r="F43" s="2">
        <v>700</v>
      </c>
    </row>
    <row r="44" spans="1:6" ht="12.75">
      <c r="A44" t="s">
        <v>39</v>
      </c>
      <c r="B44" s="2">
        <v>50</v>
      </c>
      <c r="C44" s="2">
        <v>40</v>
      </c>
      <c r="D44" s="2">
        <v>0</v>
      </c>
      <c r="F44" s="2">
        <v>200</v>
      </c>
    </row>
    <row r="45" spans="1:6" ht="12.75">
      <c r="A45" t="s">
        <v>40</v>
      </c>
      <c r="B45" s="2">
        <v>16000</v>
      </c>
      <c r="C45" s="2">
        <v>16000</v>
      </c>
      <c r="D45" s="2">
        <v>14666.63</v>
      </c>
      <c r="F45" s="2">
        <v>16000</v>
      </c>
    </row>
    <row r="46" spans="1:6" ht="12.75">
      <c r="A46" t="s">
        <v>41</v>
      </c>
      <c r="B46" s="2">
        <v>15000</v>
      </c>
      <c r="C46" s="2">
        <v>15000</v>
      </c>
      <c r="D46" s="2">
        <v>15000</v>
      </c>
      <c r="F46" s="2">
        <v>15000</v>
      </c>
    </row>
    <row r="47" spans="1:6" ht="12.75">
      <c r="A47" t="s">
        <v>42</v>
      </c>
      <c r="B47" s="2">
        <v>902.5</v>
      </c>
      <c r="C47" s="2">
        <v>1816</v>
      </c>
      <c r="D47" s="2">
        <v>970</v>
      </c>
      <c r="F47" s="2">
        <v>2000</v>
      </c>
    </row>
    <row r="48" spans="1:6" ht="12.75">
      <c r="A48" t="s">
        <v>43</v>
      </c>
      <c r="B48" s="2">
        <v>295.74</v>
      </c>
      <c r="C48" s="2">
        <v>1442.59</v>
      </c>
      <c r="D48" s="2">
        <v>342.83</v>
      </c>
      <c r="F48" s="2">
        <v>500</v>
      </c>
    </row>
    <row r="49" spans="1:6" ht="12.75">
      <c r="A49" t="s">
        <v>44</v>
      </c>
      <c r="B49" s="2">
        <v>7057.65</v>
      </c>
      <c r="C49" s="2">
        <v>5083.23</v>
      </c>
      <c r="D49" s="2">
        <v>5791.73</v>
      </c>
      <c r="F49" s="2">
        <v>7000</v>
      </c>
    </row>
    <row r="50" spans="1:6" ht="12.75">
      <c r="A50" t="s">
        <v>45</v>
      </c>
      <c r="B50" s="2">
        <v>1104.15</v>
      </c>
      <c r="C50" s="2">
        <v>1233.18</v>
      </c>
      <c r="D50" s="2">
        <v>645.02</v>
      </c>
      <c r="F50" s="2">
        <v>1000</v>
      </c>
    </row>
    <row r="51" spans="1:6" ht="12.75">
      <c r="A51" t="s">
        <v>46</v>
      </c>
      <c r="B51" s="2">
        <v>2401.09</v>
      </c>
      <c r="C51" s="2">
        <v>2305.46</v>
      </c>
      <c r="D51" s="2">
        <v>2363.1</v>
      </c>
      <c r="F51" s="2">
        <v>2500</v>
      </c>
    </row>
    <row r="52" spans="1:4" ht="12.75">
      <c r="A52" t="s">
        <v>47</v>
      </c>
      <c r="B52" s="2">
        <v>178</v>
      </c>
      <c r="C52" s="2">
        <v>138</v>
      </c>
      <c r="D52" s="3">
        <v>3500</v>
      </c>
    </row>
    <row r="53" ht="12.75">
      <c r="A53" t="s">
        <v>48</v>
      </c>
    </row>
    <row r="54" spans="1:6" ht="12.75">
      <c r="A54" t="s">
        <v>49</v>
      </c>
      <c r="B54" s="2">
        <v>3700</v>
      </c>
      <c r="C54" s="2">
        <v>3700</v>
      </c>
      <c r="D54" s="2">
        <v>2775</v>
      </c>
      <c r="F54" s="2">
        <v>3700</v>
      </c>
    </row>
    <row r="55" spans="1:6" ht="12.75">
      <c r="A55" t="s">
        <v>50</v>
      </c>
      <c r="B55" s="2">
        <v>648.22</v>
      </c>
      <c r="C55" s="2">
        <v>571.39</v>
      </c>
      <c r="D55" s="2">
        <v>702.28</v>
      </c>
      <c r="F55" s="2">
        <v>700</v>
      </c>
    </row>
    <row r="56" spans="1:6" ht="12.75">
      <c r="A56" t="s">
        <v>51</v>
      </c>
      <c r="B56" s="2">
        <v>1667</v>
      </c>
      <c r="C56" s="2">
        <v>1247</v>
      </c>
      <c r="D56" s="2">
        <v>2506.5</v>
      </c>
      <c r="F56" s="2">
        <v>2000</v>
      </c>
    </row>
    <row r="57" spans="1:6" ht="12.75">
      <c r="A57" t="s">
        <v>52</v>
      </c>
      <c r="B57" s="2">
        <v>369.47</v>
      </c>
      <c r="C57" s="2">
        <v>332.36</v>
      </c>
      <c r="D57" s="2">
        <v>460.5</v>
      </c>
      <c r="F57" s="2">
        <v>500</v>
      </c>
    </row>
    <row r="58" spans="1:6" ht="12.75">
      <c r="A58" t="s">
        <v>53</v>
      </c>
      <c r="B58" s="2">
        <v>10759</v>
      </c>
      <c r="C58" s="2">
        <v>8765</v>
      </c>
      <c r="D58" s="2">
        <v>7847</v>
      </c>
      <c r="F58" s="2">
        <v>8000</v>
      </c>
    </row>
    <row r="59" spans="1:6" ht="12.75">
      <c r="A59" t="s">
        <v>54</v>
      </c>
      <c r="B59" s="2">
        <v>681.81</v>
      </c>
      <c r="C59" s="2">
        <v>719.15</v>
      </c>
      <c r="D59" s="2">
        <v>850.57</v>
      </c>
      <c r="F59" s="2">
        <v>900</v>
      </c>
    </row>
    <row r="60" spans="1:6" ht="12.75">
      <c r="A60" t="s">
        <v>55</v>
      </c>
      <c r="B60" s="2">
        <v>1066.92</v>
      </c>
      <c r="C60" s="2">
        <v>1088.27</v>
      </c>
      <c r="D60" s="2">
        <v>784.05</v>
      </c>
      <c r="F60" s="2">
        <v>1500</v>
      </c>
    </row>
    <row r="61" spans="1:6" ht="12.75">
      <c r="A61" t="s">
        <v>56</v>
      </c>
      <c r="B61" s="2">
        <v>5787.3</v>
      </c>
      <c r="C61" s="2">
        <v>309.85</v>
      </c>
      <c r="D61" s="2">
        <v>532.36</v>
      </c>
      <c r="F61" s="2">
        <v>2000</v>
      </c>
    </row>
    <row r="62" spans="1:6" ht="12.75">
      <c r="A62" t="s">
        <v>57</v>
      </c>
      <c r="B62" s="2">
        <v>605</v>
      </c>
      <c r="C62" s="2">
        <v>3100</v>
      </c>
      <c r="D62" s="2">
        <v>12565</v>
      </c>
      <c r="F62" s="2">
        <v>10000</v>
      </c>
    </row>
    <row r="63" spans="1:6" ht="12.75">
      <c r="A63" t="s">
        <v>58</v>
      </c>
      <c r="B63" s="2">
        <v>6270</v>
      </c>
      <c r="C63" s="2">
        <v>6075</v>
      </c>
      <c r="D63" s="2">
        <v>4375</v>
      </c>
      <c r="F63" s="2">
        <v>4500</v>
      </c>
    </row>
    <row r="64" spans="1:6" ht="12.75">
      <c r="A64" t="s">
        <v>59</v>
      </c>
      <c r="B64" s="2">
        <v>617.81</v>
      </c>
      <c r="C64" s="2">
        <v>421.66</v>
      </c>
      <c r="D64" s="2">
        <v>121.55</v>
      </c>
      <c r="F64" s="2">
        <v>1000</v>
      </c>
    </row>
    <row r="66" spans="1:6" ht="12.75">
      <c r="A66" t="s">
        <v>60</v>
      </c>
      <c r="B66" s="2">
        <v>109586.66</v>
      </c>
      <c r="C66" s="2">
        <v>103649.22</v>
      </c>
      <c r="D66" s="2">
        <f>SUM(D39:D65)</f>
        <v>109544.12000000002</v>
      </c>
      <c r="F66" s="2">
        <f>SUM(F39:F65)</f>
        <v>115400</v>
      </c>
    </row>
    <row r="68" ht="12.75">
      <c r="A68" t="s">
        <v>61</v>
      </c>
    </row>
    <row r="69" spans="1:6" ht="12.75">
      <c r="A69" t="s">
        <v>62</v>
      </c>
      <c r="B69" s="2">
        <v>3700</v>
      </c>
      <c r="C69" s="2">
        <v>3700</v>
      </c>
      <c r="D69" s="2">
        <v>2775</v>
      </c>
      <c r="F69" s="2">
        <v>3700</v>
      </c>
    </row>
    <row r="70" spans="1:6" ht="12.75">
      <c r="A70" t="s">
        <v>63</v>
      </c>
      <c r="B70" s="1" t="s">
        <v>9</v>
      </c>
      <c r="C70" s="2">
        <v>350</v>
      </c>
      <c r="D70" s="2">
        <v>0</v>
      </c>
      <c r="F70" s="4">
        <v>500</v>
      </c>
    </row>
    <row r="71" spans="1:6" ht="12.75">
      <c r="A71" t="s">
        <v>64</v>
      </c>
      <c r="B71" s="2">
        <v>3700</v>
      </c>
      <c r="C71" s="2">
        <v>3700</v>
      </c>
      <c r="D71" s="2">
        <v>2775</v>
      </c>
      <c r="F71" s="2">
        <v>3700</v>
      </c>
    </row>
    <row r="72" spans="1:6" ht="12.75">
      <c r="A72" t="s">
        <v>65</v>
      </c>
      <c r="B72" s="2">
        <v>1976.43</v>
      </c>
      <c r="C72" s="2">
        <v>1974.17</v>
      </c>
      <c r="D72" s="2">
        <v>1620</v>
      </c>
      <c r="F72" s="2">
        <v>2000</v>
      </c>
    </row>
    <row r="73" spans="1:6" ht="12.75">
      <c r="A73" t="s">
        <v>66</v>
      </c>
      <c r="B73" s="2">
        <v>53885.76</v>
      </c>
      <c r="C73" s="2">
        <v>47649.25</v>
      </c>
      <c r="D73" s="2">
        <v>48763.91</v>
      </c>
      <c r="F73" s="2">
        <v>50000</v>
      </c>
    </row>
    <row r="75" spans="1:6" ht="12.75">
      <c r="A75" t="s">
        <v>67</v>
      </c>
      <c r="B75" s="2">
        <v>63262.19</v>
      </c>
      <c r="C75" s="2">
        <v>57373.42</v>
      </c>
      <c r="D75" s="2">
        <f>SUM(D69:D74)</f>
        <v>55933.91</v>
      </c>
      <c r="F75" s="2">
        <f>SUM(F69:F74)</f>
        <v>59900</v>
      </c>
    </row>
    <row r="77" ht="12.75">
      <c r="A77" t="s">
        <v>68</v>
      </c>
    </row>
    <row r="78" spans="1:6" ht="12.75">
      <c r="A78" t="s">
        <v>69</v>
      </c>
      <c r="B78" s="2">
        <v>25613.94</v>
      </c>
      <c r="C78" s="2">
        <v>20655.2</v>
      </c>
      <c r="D78" s="2">
        <v>22458</v>
      </c>
      <c r="F78" s="2">
        <v>23000</v>
      </c>
    </row>
    <row r="79" spans="1:6" ht="12.75">
      <c r="A79" t="s">
        <v>70</v>
      </c>
      <c r="B79" s="2">
        <v>2760</v>
      </c>
      <c r="C79" s="2">
        <v>4140</v>
      </c>
      <c r="D79" s="2">
        <v>3565</v>
      </c>
      <c r="F79" s="2">
        <v>4000</v>
      </c>
    </row>
    <row r="80" spans="1:6" ht="12.75">
      <c r="A80" t="s">
        <v>71</v>
      </c>
      <c r="B80" s="2">
        <v>1084.75</v>
      </c>
      <c r="C80" s="2">
        <v>4015.69</v>
      </c>
      <c r="D80" s="2">
        <v>3756.74</v>
      </c>
      <c r="F80" s="2">
        <v>4000</v>
      </c>
    </row>
    <row r="81" spans="1:3" ht="12.75">
      <c r="A81" t="s">
        <v>72</v>
      </c>
      <c r="C81" s="2"/>
    </row>
    <row r="82" spans="1:6" ht="12.75">
      <c r="A82" t="s">
        <v>73</v>
      </c>
      <c r="B82" s="2">
        <v>29458.69</v>
      </c>
      <c r="C82" s="2">
        <f>SUM(C78:C81)</f>
        <v>28810.89</v>
      </c>
      <c r="D82" s="2">
        <f>SUM(D78:D81)</f>
        <v>29779.739999999998</v>
      </c>
      <c r="F82" s="2">
        <f>SUM(F78:F81)</f>
        <v>31000</v>
      </c>
    </row>
    <row r="83" spans="2:6" ht="12.75">
      <c r="B83" s="2"/>
      <c r="C83" s="2"/>
      <c r="D83" s="2"/>
      <c r="F83" s="2"/>
    </row>
    <row r="84" spans="1:3" ht="12.75">
      <c r="A84" t="s">
        <v>84</v>
      </c>
      <c r="C84" s="1">
        <v>526.48</v>
      </c>
    </row>
    <row r="85" spans="1:4" ht="12.75">
      <c r="A85" t="s">
        <v>83</v>
      </c>
      <c r="D85" s="5">
        <v>100</v>
      </c>
    </row>
    <row r="86" ht="12.75">
      <c r="D86" s="5"/>
    </row>
    <row r="87" spans="1:6" ht="12.75">
      <c r="A87" t="s">
        <v>74</v>
      </c>
      <c r="B87" s="2">
        <v>225634</v>
      </c>
      <c r="C87" s="2">
        <v>214213.5</v>
      </c>
      <c r="D87" s="2">
        <v>214850.75</v>
      </c>
      <c r="F87" s="2">
        <v>233600</v>
      </c>
    </row>
    <row r="88" ht="12.75">
      <c r="C88" s="2"/>
    </row>
    <row r="89" spans="1:6" ht="12.75">
      <c r="A89" t="s">
        <v>75</v>
      </c>
      <c r="B89" s="2">
        <v>270311</v>
      </c>
      <c r="C89" s="2">
        <v>247745.6</v>
      </c>
      <c r="D89" s="2">
        <v>230635.54</v>
      </c>
      <c r="F89" s="3">
        <v>226300</v>
      </c>
    </row>
    <row r="91" spans="1:6" ht="12.75">
      <c r="A91" t="s">
        <v>76</v>
      </c>
      <c r="B91" s="2">
        <v>44677</v>
      </c>
      <c r="C91" s="2">
        <v>33532.1</v>
      </c>
      <c r="D91" s="2">
        <v>15784.81</v>
      </c>
      <c r="F91" s="3">
        <v>-7300</v>
      </c>
    </row>
    <row r="93" spans="1:6" ht="12.75">
      <c r="A93" t="s">
        <v>77</v>
      </c>
      <c r="B93" s="2">
        <v>120957</v>
      </c>
      <c r="C93" s="2">
        <v>165634</v>
      </c>
      <c r="D93" s="2">
        <v>199166.1</v>
      </c>
      <c r="F93" s="3">
        <v>214950.91</v>
      </c>
    </row>
    <row r="95" spans="1:6" ht="12.75">
      <c r="A95" t="s">
        <v>78</v>
      </c>
      <c r="B95" s="2">
        <v>165634</v>
      </c>
      <c r="C95" s="2">
        <v>199166.1</v>
      </c>
      <c r="D95" s="2">
        <v>214950.91</v>
      </c>
      <c r="F95" s="3">
        <v>207650.91</v>
      </c>
    </row>
    <row r="107" spans="4:6" ht="12.75">
      <c r="D107" s="3"/>
      <c r="F107" s="3"/>
    </row>
    <row r="109" ht="12.75">
      <c r="D109" s="6"/>
    </row>
    <row r="111" ht="12.75">
      <c r="D111" s="7"/>
    </row>
    <row r="114" ht="12.75">
      <c r="D114" s="3"/>
    </row>
  </sheetData>
  <sheetProtection/>
  <printOptions gridLines="1"/>
  <pageMargins left="0.25" right="0.2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28.28125" style="0" customWidth="1"/>
    <col min="2" max="3" width="10.7109375" style="0" bestFit="1" customWidth="1"/>
    <col min="4" max="4" width="11.421875" style="0" bestFit="1" customWidth="1"/>
    <col min="5" max="7" width="11.7109375" style="0" bestFit="1" customWidth="1"/>
    <col min="8" max="8" width="11.421875" style="0" bestFit="1" customWidth="1"/>
    <col min="10" max="10" width="12.421875" style="0" bestFit="1" customWidth="1"/>
    <col min="11" max="11" width="11.140625" style="0" bestFit="1" customWidth="1"/>
  </cols>
  <sheetData>
    <row r="1" spans="2:8" ht="12.75">
      <c r="B1" s="13" t="s">
        <v>88</v>
      </c>
      <c r="C1" s="13" t="s">
        <v>89</v>
      </c>
      <c r="D1" s="13" t="s">
        <v>91</v>
      </c>
      <c r="E1" s="13" t="s">
        <v>93</v>
      </c>
      <c r="F1" s="13" t="s">
        <v>94</v>
      </c>
      <c r="G1" s="13" t="s">
        <v>94</v>
      </c>
      <c r="H1" s="13" t="s">
        <v>96</v>
      </c>
    </row>
    <row r="2" spans="2:8" ht="12.75">
      <c r="B2" s="13" t="s">
        <v>81</v>
      </c>
      <c r="C2" s="13" t="s">
        <v>81</v>
      </c>
      <c r="D2" s="13" t="s">
        <v>81</v>
      </c>
      <c r="E2" s="13" t="s">
        <v>81</v>
      </c>
      <c r="F2" s="13" t="s">
        <v>92</v>
      </c>
      <c r="G2" s="1" t="s">
        <v>87</v>
      </c>
      <c r="H2" s="1" t="s">
        <v>80</v>
      </c>
    </row>
    <row r="3" spans="1:6" ht="12.75">
      <c r="A3" t="s">
        <v>5</v>
      </c>
      <c r="B3" s="1" t="s">
        <v>82</v>
      </c>
      <c r="C3" s="1" t="s">
        <v>82</v>
      </c>
      <c r="D3" s="1" t="s">
        <v>82</v>
      </c>
      <c r="E3" s="1" t="s">
        <v>82</v>
      </c>
      <c r="F3" s="1" t="s">
        <v>82</v>
      </c>
    </row>
    <row r="4" spans="1:11" ht="12.75">
      <c r="A4" s="1"/>
      <c r="B4" s="10"/>
      <c r="C4" s="10"/>
      <c r="D4" s="10"/>
      <c r="E4" s="10"/>
      <c r="K4" s="26"/>
    </row>
    <row r="5" spans="1:8" ht="12.75">
      <c r="A5" t="s">
        <v>7</v>
      </c>
      <c r="B5" s="9">
        <f>1787.23+24501.07+15563.14</f>
        <v>41851.44</v>
      </c>
      <c r="C5" s="9">
        <v>46344.42</v>
      </c>
      <c r="D5" s="9">
        <f>1647.93+5202.58+9747.46+5169.14+20557.94+5518.89</f>
        <v>47843.94</v>
      </c>
      <c r="E5" s="20">
        <v>59870</v>
      </c>
      <c r="F5" s="16">
        <f>(239769407*0.02497)*0.01</f>
        <v>59870.420927900006</v>
      </c>
      <c r="G5" s="16">
        <f>(239769407*0.02497)*0.01</f>
        <v>59870.420927900006</v>
      </c>
      <c r="H5" s="16">
        <f>(256636279*0.02497)*0.01</f>
        <v>64082.0788663</v>
      </c>
    </row>
    <row r="6" spans="2:5" ht="12.75">
      <c r="B6" s="10"/>
      <c r="C6" s="10"/>
      <c r="D6" s="10"/>
      <c r="E6" s="10"/>
    </row>
    <row r="7" spans="1:8" ht="12.75">
      <c r="A7" s="17" t="s">
        <v>22</v>
      </c>
      <c r="B7" s="18">
        <f aca="true" t="shared" si="0" ref="B7:G7">SUM(B5:B6)</f>
        <v>41851.44</v>
      </c>
      <c r="C7" s="18">
        <f t="shared" si="0"/>
        <v>46344.42</v>
      </c>
      <c r="D7" s="18">
        <f t="shared" si="0"/>
        <v>47843.94</v>
      </c>
      <c r="E7" s="18">
        <f t="shared" si="0"/>
        <v>59870</v>
      </c>
      <c r="F7" s="18">
        <f t="shared" si="0"/>
        <v>59870.420927900006</v>
      </c>
      <c r="G7" s="18">
        <f t="shared" si="0"/>
        <v>59870.420927900006</v>
      </c>
      <c r="H7" s="18">
        <f>SUM(H5:H6)</f>
        <v>64082.0788663</v>
      </c>
    </row>
    <row r="8" spans="2:5" ht="12.75">
      <c r="B8" s="10"/>
      <c r="C8" s="10"/>
      <c r="D8" s="10"/>
      <c r="E8" s="10"/>
    </row>
    <row r="9" spans="1:5" ht="12.75">
      <c r="A9" t="s">
        <v>23</v>
      </c>
      <c r="B9" s="10"/>
      <c r="C9" s="10"/>
      <c r="D9" s="10"/>
      <c r="E9" s="10"/>
    </row>
    <row r="10" spans="2:5" ht="12.75">
      <c r="B10" s="10"/>
      <c r="C10" s="10"/>
      <c r="D10" s="10"/>
      <c r="E10" s="10"/>
    </row>
    <row r="11" spans="1:5" ht="12.75">
      <c r="A11" t="s">
        <v>68</v>
      </c>
      <c r="B11" s="10"/>
      <c r="C11" s="10"/>
      <c r="D11" s="10"/>
      <c r="E11" s="10"/>
    </row>
    <row r="12" spans="1:10" ht="12.75">
      <c r="A12" t="s">
        <v>86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J12" s="14"/>
    </row>
    <row r="13" spans="1:11" ht="12.75">
      <c r="A13" t="s">
        <v>85</v>
      </c>
      <c r="B13" s="14">
        <v>43668.8</v>
      </c>
      <c r="C13" s="14">
        <v>54159.8</v>
      </c>
      <c r="D13" s="14">
        <f>28103+44857.4</f>
        <v>72960.4</v>
      </c>
      <c r="E13" s="14">
        <v>67814</v>
      </c>
      <c r="F13" s="14">
        <v>158564.05</v>
      </c>
      <c r="G13" s="14">
        <v>59000</v>
      </c>
      <c r="H13" s="14">
        <v>64000</v>
      </c>
      <c r="J13" s="14"/>
      <c r="K13" s="25"/>
    </row>
    <row r="14" spans="1:12" ht="12.75">
      <c r="A14" t="s">
        <v>90</v>
      </c>
      <c r="B14" s="14">
        <f>-SUM(43668.8-33471.16)</f>
        <v>-10197.64</v>
      </c>
      <c r="C14" s="14">
        <v>-8358.47</v>
      </c>
      <c r="D14" s="14">
        <f>-44857.4+18744.11</f>
        <v>-26113.29</v>
      </c>
      <c r="E14" s="14">
        <v>0</v>
      </c>
      <c r="F14" s="14">
        <v>-118730.2</v>
      </c>
      <c r="G14" s="14">
        <v>0</v>
      </c>
      <c r="H14" s="14">
        <v>0</v>
      </c>
      <c r="J14" s="21"/>
      <c r="L14" s="22"/>
    </row>
    <row r="15" spans="1:8" ht="12.75">
      <c r="A15" s="17" t="s">
        <v>73</v>
      </c>
      <c r="B15" s="19">
        <f aca="true" t="shared" si="1" ref="B15:G15">SUM(B12:B14)</f>
        <v>33471.16</v>
      </c>
      <c r="C15" s="19">
        <f t="shared" si="1"/>
        <v>45801.33</v>
      </c>
      <c r="D15" s="19">
        <f t="shared" si="1"/>
        <v>46847.10999999999</v>
      </c>
      <c r="E15" s="19">
        <f t="shared" si="1"/>
        <v>67814</v>
      </c>
      <c r="F15" s="19">
        <f t="shared" si="1"/>
        <v>39833.84999999999</v>
      </c>
      <c r="G15" s="19">
        <f t="shared" si="1"/>
        <v>59000</v>
      </c>
      <c r="H15" s="19">
        <f>SUM(H12:H14)</f>
        <v>64000</v>
      </c>
    </row>
    <row r="16" spans="1:6" ht="12.75">
      <c r="A16" s="24" t="s">
        <v>95</v>
      </c>
      <c r="B16" s="10"/>
      <c r="C16" s="10"/>
      <c r="D16" s="14">
        <v>-18744.11</v>
      </c>
      <c r="E16" s="23">
        <v>-19101.18</v>
      </c>
      <c r="F16" s="23">
        <v>-39833.85</v>
      </c>
    </row>
    <row r="17" spans="2:5" ht="12.75">
      <c r="B17" s="10"/>
      <c r="C17" s="10"/>
      <c r="D17" s="14"/>
      <c r="E17" s="14"/>
    </row>
    <row r="18" spans="1:10" ht="12.75">
      <c r="A18" t="s">
        <v>74</v>
      </c>
      <c r="B18" s="12">
        <f>B15</f>
        <v>33471.16</v>
      </c>
      <c r="C18" s="12">
        <f>C15</f>
        <v>45801.33</v>
      </c>
      <c r="D18" s="12">
        <f>D15</f>
        <v>46847.10999999999</v>
      </c>
      <c r="E18" s="12">
        <f>E15</f>
        <v>67814</v>
      </c>
      <c r="F18" s="12">
        <f>F15</f>
        <v>39833.84999999999</v>
      </c>
      <c r="G18" s="12">
        <f>G15</f>
        <v>59000</v>
      </c>
      <c r="H18" s="12">
        <f>H15</f>
        <v>64000</v>
      </c>
      <c r="J18" s="25"/>
    </row>
    <row r="19" spans="2:5" ht="12.75">
      <c r="B19" s="10"/>
      <c r="C19" s="10"/>
      <c r="D19" s="14"/>
      <c r="E19" s="14"/>
    </row>
    <row r="20" spans="1:11" ht="12.75">
      <c r="A20" t="s">
        <v>75</v>
      </c>
      <c r="B20" s="15">
        <f>B7</f>
        <v>41851.44</v>
      </c>
      <c r="C20" s="15">
        <f>C7</f>
        <v>46344.42</v>
      </c>
      <c r="D20" s="15">
        <f>D7</f>
        <v>47843.94</v>
      </c>
      <c r="E20" s="15">
        <f>E7</f>
        <v>59870</v>
      </c>
      <c r="F20" s="15">
        <f>F7</f>
        <v>59870.420927900006</v>
      </c>
      <c r="G20" s="15">
        <f>G7</f>
        <v>59870.420927900006</v>
      </c>
      <c r="H20" s="15">
        <f>H7</f>
        <v>64082.0788663</v>
      </c>
      <c r="K20" s="25"/>
    </row>
    <row r="21" spans="2:5" ht="12.75">
      <c r="B21" s="10"/>
      <c r="C21" s="10"/>
      <c r="D21" s="14"/>
      <c r="E21" s="14"/>
    </row>
    <row r="22" spans="1:8" ht="12.75">
      <c r="A22" t="s">
        <v>76</v>
      </c>
      <c r="B22" s="11">
        <f>B20-B18</f>
        <v>8380.279999999999</v>
      </c>
      <c r="C22" s="11">
        <f>C20-C18</f>
        <v>543.0899999999965</v>
      </c>
      <c r="D22" s="11">
        <f>D20-D18</f>
        <v>996.830000000009</v>
      </c>
      <c r="E22" s="11">
        <f>E20-E18</f>
        <v>-7944</v>
      </c>
      <c r="F22" s="11">
        <f>F20-F18</f>
        <v>20036.570927900015</v>
      </c>
      <c r="G22" s="11">
        <f>G20-G18</f>
        <v>870.4209279000061</v>
      </c>
      <c r="H22" s="11">
        <f>H20-H18</f>
        <v>82.07886629999848</v>
      </c>
    </row>
    <row r="23" spans="2:5" ht="12.75">
      <c r="B23" s="10"/>
      <c r="C23" s="10"/>
      <c r="D23" s="14"/>
      <c r="E23" s="14"/>
    </row>
    <row r="24" spans="1:10" ht="12.75">
      <c r="A24" t="s">
        <v>77</v>
      </c>
      <c r="B24" s="12">
        <v>38454.9</v>
      </c>
      <c r="C24" s="12">
        <f>B26</f>
        <v>46835.18</v>
      </c>
      <c r="D24" s="14">
        <f>C26</f>
        <v>47378.27</v>
      </c>
      <c r="E24" s="14">
        <f>D26</f>
        <v>48375.100000000006</v>
      </c>
      <c r="F24" s="8">
        <f>E26</f>
        <v>40431.100000000006</v>
      </c>
      <c r="G24" s="8">
        <f>E26</f>
        <v>40431.100000000006</v>
      </c>
      <c r="H24" s="8">
        <f>F26</f>
        <v>60467.67092790002</v>
      </c>
      <c r="J24" s="25"/>
    </row>
    <row r="25" spans="2:5" ht="12.75">
      <c r="B25" s="10"/>
      <c r="C25" s="10"/>
      <c r="D25" s="14"/>
      <c r="E25" s="14"/>
    </row>
    <row r="26" spans="1:8" ht="12.75">
      <c r="A26" t="s">
        <v>78</v>
      </c>
      <c r="B26" s="9">
        <f>B24+B22</f>
        <v>46835.18</v>
      </c>
      <c r="C26" s="9">
        <f>C24+C22</f>
        <v>47378.27</v>
      </c>
      <c r="D26" s="9">
        <f>D24+D22</f>
        <v>48375.100000000006</v>
      </c>
      <c r="E26" s="9">
        <f>E24+E22</f>
        <v>40431.100000000006</v>
      </c>
      <c r="F26" s="9">
        <f>F24+F22</f>
        <v>60467.67092790002</v>
      </c>
      <c r="G26" s="9">
        <f>G24+G22</f>
        <v>41301.52092790001</v>
      </c>
      <c r="H26" s="9">
        <f>H24+H22</f>
        <v>60549.74979420002</v>
      </c>
    </row>
    <row r="27" spans="2:5" ht="12.75">
      <c r="B27" s="10"/>
      <c r="C27" s="10"/>
      <c r="D27" s="14">
        <v>70966</v>
      </c>
      <c r="E27" s="14"/>
    </row>
    <row r="28" spans="2:5" ht="12.75">
      <c r="B28" s="10"/>
      <c r="C28" s="10"/>
      <c r="D28" s="10"/>
      <c r="E28" s="10"/>
    </row>
    <row r="29" spans="4:8" ht="12.75">
      <c r="D29" s="10"/>
      <c r="E29" s="14"/>
      <c r="G29" s="8"/>
      <c r="H29" s="8"/>
    </row>
  </sheetData>
  <sheetProtection/>
  <printOptions gridLines="1"/>
  <pageMargins left="0.75" right="0.75" top="1" bottom="1" header="0.5" footer="0.5"/>
  <pageSetup horizontalDpi="600" verticalDpi="600" orientation="landscape" r:id="rId1"/>
  <headerFooter alignWithMargins="0">
    <oddHeader>&amp;CROAD MILLAGE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</dc:creator>
  <cp:keywords/>
  <dc:description/>
  <cp:lastModifiedBy>Clerk</cp:lastModifiedBy>
  <cp:lastPrinted>2024-03-07T13:58:20Z</cp:lastPrinted>
  <dcterms:created xsi:type="dcterms:W3CDTF">2011-06-13T19:01:01Z</dcterms:created>
  <dcterms:modified xsi:type="dcterms:W3CDTF">2024-03-07T13:58:39Z</dcterms:modified>
  <cp:category/>
  <cp:version/>
  <cp:contentType/>
  <cp:contentStatus/>
</cp:coreProperties>
</file>